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Kristin Nowak\Dropbox (Charter School Management Corporation)\Dual Language Academy\20-21\Budgets\BOP\"/>
    </mc:Choice>
  </mc:AlternateContent>
  <xr:revisionPtr revIDLastSave="0" documentId="8_{5C99FB48-9141-43E2-B260-A80DDE1D5701}" xr6:coauthVersionLast="45" xr6:coauthVersionMax="45" xr10:uidLastSave="{00000000-0000-0000-0000-000000000000}"/>
  <bookViews>
    <workbookView xWindow="-108" yWindow="-108" windowWidth="23256" windowHeight="12576" tabRatio="826" activeTab="4"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Input'!$B$24</definedName>
    <definedName name="Current_Year_EA_UP_Expenditures">'Data Input'!$B$25</definedName>
    <definedName name="Estimated_Actual_Expenditures_for_Unduplicated_Students_in_LCAP">'Data Input'!$B$25</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Input'!$B$16</definedName>
    <definedName name="LCAP_Year_Descr_Not_In_LCAP">'Narrative Responses'!$B$3</definedName>
    <definedName name="LCAP_Year_Expenditures_Not_LCAP">'Data Input'!$B$22</definedName>
    <definedName name="LCAP_Year_Federal_Funds">'Data Input'!$B$14</definedName>
    <definedName name="LCAP_Year_GF_Expenditures">'Data Input'!$B$19</definedName>
    <definedName name="LCAP_Year_LCAP_Expenditures">'Data Input'!$B$20</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Input'!$B$17</definedName>
    <definedName name="LCAP_YEar_UP_Expenditures_LCAP">'Data Input'!$B$21</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Input'!$A$2:$B$25</definedName>
    <definedName name="_xlnm.Print_Area" localSheetId="4">Template!$A$1:$A$18</definedName>
    <definedName name="Total_Budgeted_Expenditures_for_Unduplicated_Students_in_the_LCAP">'Data Input'!$B$24</definedName>
    <definedName name="UP_Difference_Descr">'Narrative Responses'!$B$5</definedName>
    <definedName name="UP_Improve_Description">'Narrative Responses'!$B$4</definedName>
  </definedNames>
  <calcPr calcId="191029" iterateDelta="0"/>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B15" i="1" l="1"/>
  <c r="B11" i="1"/>
  <c r="A16" i="2" l="1"/>
  <c r="A4" i="5" l="1"/>
  <c r="A15" i="2" s="1"/>
  <c r="A5" i="5"/>
  <c r="A14" i="2"/>
  <c r="A18" i="2"/>
  <c r="A17" i="2"/>
  <c r="A7" i="2" l="1"/>
  <c r="A8" i="2"/>
  <c r="A12" i="2" l="1"/>
  <c r="A23" i="1"/>
  <c r="A4" i="2" l="1"/>
  <c r="A18" i="1" l="1"/>
  <c r="A8" i="1"/>
  <c r="A5" i="2" l="1"/>
  <c r="B17" i="1" l="1"/>
  <c r="A9" i="2" s="1"/>
  <c r="A2" i="2" l="1"/>
  <c r="A3" i="2"/>
  <c r="B22"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2020-2021 School Year.</t>
        </r>
      </text>
    </comment>
    <comment ref="B10" authorId="1" shapeId="0" xr:uid="{00000000-0006-0000-0200-000005000000}">
      <text>
        <r>
          <rPr>
            <sz val="9"/>
            <color indexed="81"/>
            <rFont val="Tahoma"/>
            <family val="2"/>
          </rPr>
          <t>Enter the total amount of LCFF supplemental &amp; concentration grants the LEA estimates it will receive</t>
        </r>
      </text>
    </comment>
    <comment ref="B12" authorId="1" shapeId="0" xr:uid="{00000000-0006-0000-0200-000006000000}">
      <text>
        <r>
          <rPr>
            <sz val="9"/>
            <color indexed="81"/>
            <rFont val="Tahoma"/>
            <family val="2"/>
          </rPr>
          <t>Enter the total amount of other state funds (excluding LCFF funds) the LEA estimates it will receive</t>
        </r>
      </text>
    </comment>
    <comment ref="B13" authorId="1" shapeId="0" xr:uid="{00000000-0006-0000-0200-000007000000}">
      <text>
        <r>
          <rPr>
            <sz val="9"/>
            <color indexed="81"/>
            <rFont val="Tahoma"/>
            <family val="2"/>
          </rPr>
          <t>Enter the total amount of local funds and entitlements the LEA estimates it will receive</t>
        </r>
      </text>
    </comment>
    <comment ref="B14" authorId="1" shapeId="0" xr:uid="{00000000-0006-0000-0200-000008000000}">
      <text>
        <r>
          <rPr>
            <sz val="9"/>
            <color indexed="81"/>
            <rFont val="Tahoma"/>
            <family val="2"/>
          </rPr>
          <t>Enter the total amount of federal funds (including all Every Student Succeeds Act Title funds and CARES Act funds)</t>
        </r>
      </text>
    </comment>
    <comment ref="B16" authorId="1" shapeId="0" xr:uid="{00000000-0006-0000-0200-000009000000}">
      <text>
        <r>
          <rPr>
            <sz val="9"/>
            <color indexed="81"/>
            <rFont val="Tahoma"/>
            <family val="2"/>
          </rPr>
          <t xml:space="preserve">Enter the total amount of CARES act funds received by the LEA.
</t>
        </r>
      </text>
    </comment>
    <comment ref="B19" authorId="1" shapeId="0" xr:uid="{00000000-0006-0000-0200-00000A000000}">
      <text>
        <r>
          <rPr>
            <sz val="9"/>
            <color indexed="81"/>
            <rFont val="Tahoma"/>
            <family val="2"/>
          </rPr>
          <t>Enter the total budgeted General Fund expenditures for the 2020-2021 School Year</t>
        </r>
      </text>
    </comment>
    <comment ref="B20" authorId="1" shapeId="0" xr:uid="{00000000-0006-0000-0200-00000B000000}">
      <text>
        <r>
          <rPr>
            <sz val="9"/>
            <color indexed="81"/>
            <rFont val="Tahoma"/>
            <family val="2"/>
          </rPr>
          <t>Enter the total amount of budgeted expenditures included in the Learning Continuity Plan for the 2020-2021 School Year</t>
        </r>
      </text>
    </comment>
    <comment ref="B21" authorId="1" shapeId="0" xr:uid="{00000000-0006-0000-0200-00000C000000}">
      <text>
        <r>
          <rPr>
            <sz val="9"/>
            <color indexed="81"/>
            <rFont val="Tahoma"/>
            <family val="2"/>
          </rPr>
          <t>Enter the total amount of budgeted expenditures for planned actions included in the Learning Continuity Plan for the 2020-2021 School Year that contribute to increasing or improving services for unduplicated students</t>
        </r>
      </text>
    </comment>
    <comment ref="B24" authorId="1" shapeId="0" xr:uid="{00000000-0006-0000-0200-00000D000000}">
      <text>
        <r>
          <rPr>
            <sz val="9"/>
            <color indexed="81"/>
            <rFont val="Tahoma"/>
            <family val="2"/>
          </rPr>
          <t>Enter the total of the budgeted expenditures, from all fund sources, that were identified as contributing to increasing or improving services for unduplicated students in the 2019-2020 LCAP</t>
        </r>
      </text>
    </comment>
    <comment ref="B25" authorId="1" shapeId="0" xr:uid="{00000000-0006-0000-0200-00000E000000}">
      <text>
        <r>
          <rPr>
            <sz val="9"/>
            <color indexed="81"/>
            <rFont val="Tahoma"/>
            <family val="2"/>
          </rPr>
          <t>Enter the total of the actual expenditures (from all fund sources) associated with the actions/services that were identified as contributing to increasing or improving services for unduplicated students</t>
        </r>
      </text>
    </comment>
  </commentList>
</comments>
</file>

<file path=xl/sharedStrings.xml><?xml version="1.0" encoding="utf-8"?>
<sst xmlns="http://schemas.openxmlformats.org/spreadsheetml/2006/main" count="78" uniqueCount="73">
  <si>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</si>
  <si>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</si>
  <si>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</si>
  <si>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</si>
  <si>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</si>
  <si>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</si>
  <si>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</si>
  <si>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</si>
  <si>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</si>
  <si>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</si>
  <si>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</si>
  <si>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</si>
  <si>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</si>
  <si>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</si>
  <si>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</si>
  <si>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</si>
  <si>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</si>
  <si>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2020-2021</t>
  </si>
  <si>
    <t>2019-2020</t>
  </si>
  <si>
    <t>For the 2020-21 school year school districts must work with parents, educators, students, and the community to develop a Learning Continuity and Attendance Plan (Learning Continuity Plan). The Learning Continuity Plan replaces the Local Control and Accountability Plan (LCAP) for the 2020–21 school year and provides school districts with the opportunity to desribe how they are planning to provide a high-quality education, social-emotional supports, and nutrition to their students during the COVID-19 pandemic.</t>
  </si>
  <si>
    <t>Total Budgeted Expenditures in the Learning Continuity Plan</t>
  </si>
  <si>
    <t>Total Budgeted Expenditures for High Needs Students in the Learning Continuity Plan</t>
  </si>
  <si>
    <t>Expenditures not in the Learning Continuity Plan</t>
  </si>
  <si>
    <t>Total federal funds</t>
  </si>
  <si>
    <t>Federal CARES funds</t>
  </si>
  <si>
    <t>Briefly describe any of the General Fund Budget Expenditures for the school year not included in the Learning Continuity Plan.</t>
  </si>
  <si>
    <t>Current School Year:</t>
  </si>
  <si>
    <t xml:space="preserve">Prior School Year   </t>
  </si>
  <si>
    <t>Actual Expenditures for High Needs Students in LCAP</t>
  </si>
  <si>
    <t>All Other Federal Funds</t>
  </si>
  <si>
    <t>Local Control Funding Formula (LCFF) Budget Overview for Parents Template</t>
  </si>
  <si>
    <t>Developed by the California Department of Education, September 2020</t>
  </si>
  <si>
    <t>*NOTE: The "High Needs Students" referred to below are Unduplicated Students for LCFF funding purposes.</t>
  </si>
  <si>
    <t xml:space="preserve">These instructions are for the completion of the Local Control Funding Formula (LCFF) Budget Overview for Parents. </t>
  </si>
  <si>
    <t>LEA Information (rows 1-3)</t>
  </si>
  <si>
    <t>The LEA must enter the LEA name, county district school (CDS) code, and LEA contact information (name, phone number and email address) in the corresponding blue boxes.</t>
  </si>
  <si>
    <t xml:space="preserve">For the 2020–21 Budget Overview for Parents, the dates for the Current School Year (2020–21) and the Prior School Year (2019–2020) have been prepopulated. </t>
  </si>
  <si>
    <t>All amounts should be entered in the gray boxes adjacent to the corresponding amount title. The amounts for the 2020–21 school year must reflect budget information available at the time of the first interim report.</t>
  </si>
  <si>
    <t>The total of the General Fund Revenue should equal the amount indicated in the SACS First Interim Fund Form 01, Column D, row A.5 (Total Revenues).</t>
  </si>
  <si>
    <t>Total Budgeted Expenditures for the 2020–21 School Year</t>
  </si>
  <si>
    <t>The amounts for the 2020–21 school year must reflect budget information available at the time of the first interim report.</t>
  </si>
  <si>
    <r>
      <rPr>
        <b/>
        <sz val="12"/>
        <color theme="1"/>
        <rFont val="Arial"/>
        <family val="2"/>
      </rPr>
      <t>•	Total Budgeted Expenditures in the Learning Continuity and Attendance Plan (Learning Continuity Plan) (row 20):</t>
    </r>
    <r>
      <rPr>
        <sz val="12"/>
        <color theme="1"/>
        <rFont val="Arial"/>
        <family val="2"/>
      </rPr>
      <t xml:space="preserve"> This is the total amount of budgeted expenditures associated with the actions included in the Learning Continuity Plan.</t>
    </r>
  </si>
  <si>
    <r>
      <rPr>
        <b/>
        <sz val="12"/>
        <color theme="1"/>
        <rFont val="Arial"/>
        <family val="2"/>
      </rPr>
      <t xml:space="preserve">•	Total Budgeted Expenditures for High Needs Students in the Learning Continuity Plan (row 21): </t>
    </r>
    <r>
      <rPr>
        <sz val="12"/>
        <color theme="1"/>
        <rFont val="Arial"/>
        <family val="2"/>
      </rPr>
      <t xml:space="preserve">This is the total amount of the budgeted expenditures, from all fund sources, associated with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</si>
  <si>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t>Expenditures for High Needs Students in the 2019–2020 School Year</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</si>
  <si>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</si>
  <si>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</si>
  <si>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</si>
  <si>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</si>
  <si>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</si>
  <si>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</si>
  <si>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</si>
  <si>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</si>
  <si>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</si>
  <si>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</si>
  <si>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of the date of the first interim report for 2020. This amount is the amount indicated in the Standardized Account Code Structure (SACS) First Interim Fund Form 01, Column D, row A.1 (LCFF Sources).</t>
    </r>
  </si>
  <si>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2020–21 school year.</t>
    </r>
  </si>
  <si>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</si>
  <si>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</si>
  <si>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r>
      <rPr>
        <b/>
        <sz val="12"/>
        <color theme="1"/>
        <rFont val="Arial"/>
        <family val="2"/>
      </rPr>
      <t>•	Total federal funds (row 14):</t>
    </r>
    <r>
      <rPr>
        <sz val="12"/>
        <color theme="1"/>
        <rFont val="Arial"/>
        <family val="2"/>
      </rPr>
      <t xml:space="preserve"> This amount is the total amount of federal funds (including all Every Student Succeeds Act Title funds and Coronavirus Aid, Relief, and Economic Security [CARES] funds) the LEA estimates it will receive.</t>
    </r>
  </si>
  <si>
    <r>
      <rPr>
        <b/>
        <sz val="12"/>
        <color theme="1"/>
        <rFont val="Arial"/>
        <family val="2"/>
      </rPr>
      <t xml:space="preserve">•	Actual Expenditures for High Needs Students in the LCAP (row 25): </t>
    </r>
    <r>
      <rPr>
        <sz val="12"/>
        <color theme="1"/>
        <rFont val="Arial"/>
        <family val="2"/>
      </rPr>
      <t xml:space="preserve">This is the total of the estimated actual expenditures, from all fund sources, in the actions and services included in the 2019–2020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</si>
  <si>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actual expenditures for high needs students (row 5): </t>
    </r>
    <r>
      <rPr>
        <sz val="12"/>
        <color theme="1"/>
        <rFont val="Arial"/>
        <family val="2"/>
      </rPr>
      <t xml:space="preserve">If the amount in line 24 ('Data Input' tab) is greater than the amount in line 25 ('Data Input' tab), a prompt will appear and the LEA must provide a brief description of how the difference impacted the actions and services and overall increased or improved services for high needs students in the 2019–2020 fiscal year pursuant to </t>
    </r>
    <r>
      <rPr>
        <i/>
        <sz val="12"/>
        <color theme="1"/>
        <rFont val="Arial"/>
        <family val="2"/>
      </rPr>
      <t>EC</t>
    </r>
    <r>
      <rPr>
        <sz val="12"/>
        <color theme="1"/>
        <rFont val="Arial"/>
        <family val="2"/>
      </rPr>
      <t xml:space="preserve"> Section 42238.07. </t>
    </r>
  </si>
  <si>
    <r>
      <rPr>
        <b/>
        <sz val="12"/>
        <color theme="1"/>
        <rFont val="Arial"/>
        <family val="2"/>
      </rPr>
      <t xml:space="preserve">•	Federal Coronavirus Aid, Relief, and Economic Security (CARES) funds (row 16): </t>
    </r>
    <r>
      <rPr>
        <sz val="12"/>
        <color theme="1"/>
        <rFont val="Arial"/>
        <family val="2"/>
      </rPr>
      <t>Of the amount of federal funds reported on line 14, provide the amount attributable to federal funds allocated to the LEA under the federal CARES Act (Public Law 116-136). CARES Act funds include the Elementary and Secondary School Emergency Relief (ESSER) Funds and Learning Loss Mitigation (LLM) Funds; LLM Funds include both Coronavirus Relief (CR) Funds and Governor's Emergency Education Relief (GEER) Funds.</t>
    </r>
  </si>
  <si>
    <t>Notice that there are 5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</si>
  <si>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r>
      <rPr>
        <b/>
        <sz val="12"/>
        <color theme="1"/>
        <rFont val="Arial"/>
        <family val="2"/>
      </rPr>
      <t xml:space="preserve">•	Total Budgeted General Fund Expenditures (row 19): </t>
    </r>
    <r>
      <rPr>
        <sz val="12"/>
        <color theme="1"/>
        <rFont val="Arial"/>
        <family val="2"/>
      </rPr>
      <t>This amount is the LEA’s total budgeted General Fund expenditures for the 2020–21 school year as indicated on SACS First Interim Fund Form 01, Column D,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</si>
  <si>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r>
      <rPr>
        <b/>
        <sz val="12"/>
        <color theme="1"/>
        <rFont val="Arial"/>
        <family val="2"/>
      </rPr>
      <t xml:space="preserve">•	Total Budgeted Expenditures for High Needs Students in the Local Control and Accountability Plan (LCAP) (row 24): </t>
    </r>
    <r>
      <rPr>
        <sz val="12"/>
        <color theme="1"/>
        <rFont val="Arial"/>
        <family val="2"/>
      </rPr>
      <t xml:space="preserve">This amount is the total of the budgeted expenditures, from all fund sources, in the planned actions and services included in the 2019–2020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</si>
  <si>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Brief description for General Fund Expenditures (row 3): </t>
    </r>
    <r>
      <rPr>
        <sz val="12"/>
        <color theme="1"/>
        <rFont val="Arial"/>
        <family val="2"/>
      </rPr>
      <t>Briefly describe any of the General Fund Budget Expenditures for the 2020–21 school year that are not included in the Learning Continuity Plan.</t>
    </r>
  </si>
  <si>
    <r>
      <rPr>
        <b/>
        <sz val="12"/>
        <color theme="1"/>
        <rFont val="Arial"/>
        <family val="2"/>
      </rPr>
      <t xml:space="preserve">•	Brief description for High Needs Students (row 4): </t>
    </r>
    <r>
      <rPr>
        <sz val="12"/>
        <color theme="1"/>
        <rFont val="Arial"/>
        <family val="2"/>
      </rPr>
      <t xml:space="preserve">If the amount on line 21 ('Data Input' tab) is less than the amount on line 10 ('Data Input' tab), a prompt will appear and the LEA must provide a brief description of the additional actions it is taking to meet its requirement to increase or improve services for high needs students. </t>
    </r>
  </si>
  <si>
    <t>Projected General Fund Revenue for the 2020–21 School Year</t>
  </si>
  <si>
    <t>Dual Language Institute North County</t>
  </si>
  <si>
    <t>Mallory Wirth</t>
  </si>
  <si>
    <t>Salaries, Employee Benefits, Rent, Legal Service, Audit Services, IT Services, Financial Services</t>
  </si>
  <si>
    <t xml:space="preserve">23 students with IEPS. All eligible to receive services on site, thoguth some opt to receive services virtually. 49 English learners. English learners receive designated and integrated ELD, some meet in small groups outside of class. Free and reduced lunch students who are virtual learners receive Grab and Go lunches on Mondays for the week. Students who qualify can purchase the lunches at a reduced cost. </t>
  </si>
  <si>
    <t>=UP_Improve_Description=UP_Improve_Description=UP_Improve_Description=UP_Improve_Description='Narrative Responses'!-UP_Improve_Description-2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</si>
</sst>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2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bottom style="double">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dashDot">
        <color indexed="64"/>
      </right>
      <top/>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s>
  <cellStyleXfs count="5">
    <xf numFmtId="0" fontId="0" fillId="0" borderId="0"/>
    <xf numFmtId="0" fontId="20" fillId="0" borderId="31" applyNumberFormat="0" applyFill="0" applyAlignment="0" applyProtection="0"/>
    <xf numFmtId="0" fontId="21" fillId="0" borderId="32" applyNumberFormat="0" applyFill="0" applyBorder="0" applyAlignment="0" applyProtection="0"/>
    <xf numFmtId="0" fontId="7" fillId="8" borderId="33" applyNumberFormat="0" applyFill="0" applyBorder="0" applyAlignment="0" applyProtection="0"/>
    <xf numFmtId="0" fontId="10" fillId="0" borderId="0" applyNumberFormat="0" applyFill="0" applyBorder="0" applyAlignment="0" applyProtection="0"/>
  </cellStyleXfs>
  <cellXfs count="83">
    <xf numFmtId="0" fontId="0" fillId="0" borderId="0" xfId="0"/>
    <xf numFmtId="0" fontId="8" fillId="0" borderId="0" xfId="0" applyFont="1"/>
    <xf numFmtId="0" fontId="9" fillId="0" borderId="0" xfId="0" applyFont="1"/>
    <xf numFmtId="0" fontId="9" fillId="0" borderId="0" xfId="0" applyFont="1" applyBorder="1"/>
    <xf numFmtId="0" fontId="8" fillId="0" borderId="0" xfId="0" applyFont="1" applyAlignment="1"/>
    <xf numFmtId="0" fontId="8" fillId="0" borderId="0" xfId="0" applyFont="1" applyBorder="1"/>
    <xf numFmtId="0" fontId="8" fillId="0" borderId="0" xfId="0" applyFont="1" applyAlignment="1">
      <alignment wrapText="1"/>
    </xf>
    <xf numFmtId="0" fontId="11" fillId="0" borderId="0" xfId="0" applyFont="1" applyAlignment="1">
      <alignment wrapText="1"/>
    </xf>
    <xf numFmtId="0" fontId="0" fillId="0" borderId="0" xfId="0" applyAlignment="1"/>
    <xf numFmtId="0" fontId="9" fillId="0" borderId="0" xfId="0" applyFont="1" applyAlignment="1"/>
    <xf numFmtId="0" fontId="11" fillId="3" borderId="2" xfId="0" applyFont="1" applyFill="1" applyBorder="1" applyAlignment="1" applyProtection="1">
      <alignment vertical="center" wrapText="1"/>
    </xf>
    <xf numFmtId="0" fontId="11" fillId="3" borderId="3"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11" fillId="5" borderId="2" xfId="0" applyFont="1" applyFill="1" applyBorder="1" applyAlignment="1" applyProtection="1">
      <alignment vertical="center" wrapText="1"/>
    </xf>
    <xf numFmtId="0" fontId="11" fillId="0" borderId="0" xfId="0" applyFont="1" applyAlignment="1">
      <alignment horizontal="left" vertical="top" wrapText="1"/>
    </xf>
    <xf numFmtId="0" fontId="10" fillId="3" borderId="5"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4" borderId="1" xfId="0" applyFont="1" applyFill="1" applyBorder="1" applyAlignment="1" applyProtection="1">
      <alignment vertical="center" wrapText="1"/>
    </xf>
    <xf numFmtId="0" fontId="10" fillId="3" borderId="1" xfId="0" applyFont="1" applyFill="1" applyBorder="1" applyAlignment="1" applyProtection="1">
      <alignment horizontal="left" vertical="center" wrapText="1"/>
    </xf>
    <xf numFmtId="0" fontId="12" fillId="0" borderId="0" xfId="0" applyFont="1" applyAlignment="1" applyProtection="1">
      <alignmen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vertical="center" wrapText="1"/>
    </xf>
    <xf numFmtId="164" fontId="11" fillId="6" borderId="15" xfId="0" applyNumberFormat="1" applyFont="1" applyFill="1" applyBorder="1" applyAlignment="1" applyProtection="1">
      <alignment vertical="center" wrapText="1"/>
      <protection locked="0"/>
    </xf>
    <xf numFmtId="164" fontId="11" fillId="6" borderId="16" xfId="0" applyNumberFormat="1" applyFont="1" applyFill="1" applyBorder="1" applyAlignment="1" applyProtection="1">
      <alignment vertical="center" wrapText="1"/>
      <protection locked="0"/>
    </xf>
    <xf numFmtId="164" fontId="11" fillId="6" borderId="17" xfId="0" applyNumberFormat="1" applyFont="1" applyFill="1" applyBorder="1" applyAlignment="1" applyProtection="1">
      <alignment vertical="center" wrapText="1"/>
    </xf>
    <xf numFmtId="49" fontId="10" fillId="0" borderId="18" xfId="0" applyNumberFormat="1" applyFont="1" applyBorder="1" applyAlignment="1" applyProtection="1">
      <alignment horizontal="left" vertical="center" wrapText="1"/>
    </xf>
    <xf numFmtId="49" fontId="10" fillId="0" borderId="20" xfId="0" applyNumberFormat="1" applyFont="1" applyBorder="1" applyAlignment="1" applyProtection="1">
      <alignment horizontal="left" vertical="center" wrapText="1"/>
    </xf>
    <xf numFmtId="1" fontId="11" fillId="2" borderId="21" xfId="0" applyNumberFormat="1" applyFont="1" applyFill="1" applyBorder="1" applyAlignment="1" applyProtection="1">
      <alignment horizontal="left" vertical="center" wrapText="1"/>
      <protection locked="0"/>
    </xf>
    <xf numFmtId="164" fontId="11" fillId="6" borderId="24" xfId="0" applyNumberFormat="1" applyFont="1" applyFill="1" applyBorder="1" applyAlignment="1" applyProtection="1">
      <alignment vertical="center" wrapText="1"/>
      <protection locked="0"/>
    </xf>
    <xf numFmtId="164" fontId="11" fillId="6" borderId="25" xfId="0" applyNumberFormat="1" applyFont="1" applyFill="1" applyBorder="1" applyAlignment="1" applyProtection="1">
      <alignment vertical="center" wrapText="1"/>
      <protection locked="0"/>
    </xf>
    <xf numFmtId="0" fontId="10" fillId="4" borderId="6" xfId="0" applyFont="1" applyFill="1" applyBorder="1" applyAlignment="1" applyProtection="1">
      <alignment horizontal="center" vertical="center"/>
    </xf>
    <xf numFmtId="164" fontId="11" fillId="6" borderId="26" xfId="0" applyNumberFormat="1" applyFont="1" applyFill="1" applyBorder="1" applyAlignment="1" applyProtection="1">
      <alignment vertical="center" wrapText="1"/>
      <protection locked="0"/>
    </xf>
    <xf numFmtId="0" fontId="15" fillId="7" borderId="0" xfId="0" applyFont="1" applyFill="1" applyAlignment="1">
      <alignment wrapText="1"/>
    </xf>
    <xf numFmtId="49" fontId="10" fillId="0" borderId="22" xfId="0" applyNumberFormat="1" applyFont="1" applyBorder="1" applyAlignment="1" applyProtection="1">
      <alignment horizontal="left" vertical="center" wrapText="1"/>
    </xf>
    <xf numFmtId="0" fontId="16" fillId="0" borderId="0" xfId="0" applyFont="1" applyAlignment="1" applyProtection="1">
      <alignment horizontal="left" vertical="center" wrapText="1"/>
    </xf>
    <xf numFmtId="0" fontId="11" fillId="0" borderId="0" xfId="0" applyFont="1" applyBorder="1" applyAlignment="1" applyProtection="1">
      <alignment horizontal="left" vertical="top" wrapText="1"/>
    </xf>
    <xf numFmtId="0" fontId="0" fillId="0" borderId="0" xfId="0" applyProtection="1"/>
    <xf numFmtId="0" fontId="8" fillId="0" borderId="0" xfId="0" applyFont="1" applyProtection="1"/>
    <xf numFmtId="0" fontId="13" fillId="0" borderId="0" xfId="0" applyFont="1" applyAlignment="1" applyProtection="1">
      <alignment horizontal="center" vertical="top"/>
    </xf>
    <xf numFmtId="0" fontId="11" fillId="0" borderId="27" xfId="0" applyFont="1" applyBorder="1" applyAlignment="1" applyProtection="1">
      <alignment horizontal="left" vertical="center"/>
    </xf>
    <xf numFmtId="0" fontId="11" fillId="0" borderId="28" xfId="0" applyFont="1" applyBorder="1" applyAlignment="1" applyProtection="1">
      <alignment horizontal="left" vertical="center"/>
    </xf>
    <xf numFmtId="0" fontId="11" fillId="0" borderId="29" xfId="0" applyFont="1" applyBorder="1" applyAlignment="1" applyProtection="1">
      <alignment horizontal="left" vertical="center"/>
    </xf>
    <xf numFmtId="0" fontId="11"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5" borderId="2" xfId="0" applyFont="1" applyFill="1" applyBorder="1" applyAlignment="1" applyProtection="1">
      <alignment vertical="center" wrapText="1"/>
    </xf>
    <xf numFmtId="0" fontId="5" fillId="5" borderId="3" xfId="0" applyFont="1" applyFill="1" applyBorder="1" applyAlignment="1" applyProtection="1">
      <alignment vertical="center" wrapText="1"/>
    </xf>
    <xf numFmtId="0" fontId="4" fillId="3" borderId="30"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3" fillId="0" borderId="9" xfId="0" applyFont="1" applyBorder="1" applyAlignment="1">
      <alignment horizontal="left" vertical="center" wrapText="1"/>
    </xf>
    <xf numFmtId="49" fontId="6" fillId="2" borderId="21" xfId="0" applyNumberFormat="1" applyFont="1" applyFill="1" applyBorder="1" applyAlignment="1" applyProtection="1">
      <alignment horizontal="left" vertical="center" wrapText="1"/>
    </xf>
    <xf numFmtId="49" fontId="6" fillId="2" borderId="23" xfId="0" applyNumberFormat="1"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7" fillId="0" borderId="0" xfId="0" applyFont="1" applyAlignment="1">
      <alignment horizontal="center"/>
    </xf>
    <xf numFmtId="0" fontId="1" fillId="0" borderId="0" xfId="0" applyFont="1"/>
    <xf numFmtId="0" fontId="1" fillId="0" borderId="0" xfId="0" applyFont="1" applyAlignment="1">
      <alignment wrapText="1"/>
    </xf>
    <xf numFmtId="0" fontId="19" fillId="0" borderId="0" xfId="0" applyNumberFormat="1" applyFont="1" applyBorder="1" applyAlignment="1" applyProtection="1">
      <alignment horizontal="center" vertical="top" wrapText="1"/>
    </xf>
    <xf numFmtId="0" fontId="19" fillId="0" borderId="0" xfId="0" applyFont="1" applyAlignment="1" applyProtection="1">
      <alignment horizontal="center" vertical="top" wrapText="1"/>
    </xf>
    <xf numFmtId="0" fontId="19" fillId="0" borderId="0" xfId="0" applyFont="1" applyAlignment="1">
      <alignment horizontal="center" vertical="top" wrapText="1"/>
    </xf>
    <xf numFmtId="49" fontId="1" fillId="2" borderId="19" xfId="0" applyNumberFormat="1" applyFont="1" applyFill="1" applyBorder="1" applyAlignment="1" applyProtection="1">
      <alignment horizontal="left" vertical="center" wrapText="1"/>
      <protection locked="0"/>
    </xf>
    <xf numFmtId="49" fontId="1" fillId="2" borderId="21"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10"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7" fillId="0" borderId="0" xfId="0" applyFont="1" applyAlignment="1">
      <alignment horizontal="center" vertical="center" wrapText="1"/>
    </xf>
    <xf numFmtId="0" fontId="21" fillId="0" borderId="0" xfId="2" applyBorder="1" applyAlignment="1">
      <alignment horizontal="left" vertical="center" wrapText="1"/>
    </xf>
    <xf numFmtId="0" fontId="10" fillId="0" borderId="0" xfId="0" applyFont="1" applyProtection="1"/>
    <xf numFmtId="0" fontId="7" fillId="8" borderId="33" xfId="3" applyProtection="1"/>
    <xf numFmtId="0" fontId="7" fillId="8" borderId="33" xfId="3" applyAlignment="1" applyProtection="1">
      <alignment wrapText="1"/>
    </xf>
    <xf numFmtId="0" fontId="21" fillId="0" borderId="0" xfId="2" applyBorder="1" applyAlignment="1"/>
    <xf numFmtId="0" fontId="21" fillId="0" borderId="0" xfId="2" applyBorder="1"/>
    <xf numFmtId="0" fontId="10" fillId="0" borderId="0" xfId="4" applyAlignment="1" applyProtection="1">
      <alignment wrapText="1"/>
    </xf>
    <xf numFmtId="0" fontId="7" fillId="7" borderId="33" xfId="3" applyFill="1" applyAlignment="1" applyProtection="1">
      <alignment horizontal="center" vertical="top"/>
    </xf>
    <xf numFmtId="0" fontId="7" fillId="0" borderId="0" xfId="3" applyFill="1" applyBorder="1" applyAlignment="1">
      <alignment horizontal="center" vertical="top" wrapText="1"/>
    </xf>
    <xf numFmtId="0" fontId="22" fillId="0" borderId="0" xfId="1" applyFont="1" applyBorder="1" applyAlignment="1">
      <alignment horizontal="center" wrapText="1"/>
    </xf>
    <xf numFmtId="164" fontId="2" fillId="6" borderId="15" xfId="0" applyNumberFormat="1" applyFont="1" applyFill="1" applyBorder="1" applyAlignment="1" applyProtection="1">
      <alignmen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bg2">
                  <a:lumMod val="9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60000"/>
                  <a:lumOff val="40000"/>
                </a:schemeClr>
              </a:solidFill>
              <a:ln w="12700">
                <a:solidFill>
                  <a:schemeClr val="accent4">
                    <a:lumMod val="50000"/>
                  </a:schemeClr>
                </a:solidFill>
              </a:ln>
            </c:spPr>
            <c:extLst>
              <c:ext xmlns:c16="http://schemas.microsoft.com/office/drawing/2014/chart" uri="{C3380CC4-5D6E-409C-BE32-E72D297353CC}">
                <c16:uniqueId val="{0000000B-3688-4A20-90F1-11E3F8A5F6B6}"/>
              </c:ext>
            </c:extLst>
          </c:dPt>
          <c:dPt>
            <c:idx val="5"/>
            <c:bubble3D val="0"/>
            <c:spPr>
              <a:solidFill>
                <a:schemeClr val="accent4">
                  <a:lumMod val="75000"/>
                </a:schemeClr>
              </a:solidFill>
              <a:ln w="12700">
                <a:solidFill>
                  <a:schemeClr val="accent4">
                    <a:lumMod val="50000"/>
                  </a:schemeClr>
                </a:solidFill>
              </a:ln>
            </c:spPr>
            <c:extLst>
              <c:ext xmlns:c16="http://schemas.microsoft.com/office/drawing/2014/chart" uri="{C3380CC4-5D6E-409C-BE32-E72D297353CC}">
                <c16:uniqueId val="{00000019-1BD0-4654-B294-914D7D665C56}"/>
              </c:ext>
            </c:extLst>
          </c:dPt>
          <c:dPt>
            <c:idx val="6"/>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30419753086419754"/>
                  <c:y val="3.36906828742083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4024691358024691"/>
                  <c:y val="-6.12557870440151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0.18172839506172839"/>
                  <c:y val="8.5758101861621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688-4A20-90F1-11E3F8A5F6B6}"/>
                </c:ext>
              </c:extLst>
            </c:dLbl>
            <c:dLbl>
              <c:idx val="3"/>
              <c:layout>
                <c:manualLayout>
                  <c:x val="0.16592592592592592"/>
                  <c:y val="6.12557870440150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688-4A20-90F1-11E3F8A5F6B6}"/>
                </c:ext>
              </c:extLst>
            </c:dLbl>
            <c:dLbl>
              <c:idx val="4"/>
              <c:layout>
                <c:manualLayout>
                  <c:x val="0.18567901234567902"/>
                  <c:y val="-5.206741898741295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688-4A20-90F1-11E3F8A5F6B6}"/>
                </c:ext>
              </c:extLst>
            </c:dLbl>
            <c:dLbl>
              <c:idx val="5"/>
              <c:layout>
                <c:manualLayout>
                  <c:x val="0.24296296296296296"/>
                  <c:y val="-0.1010720486226250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BD0-4654-B294-914D7D665C56}"/>
                </c:ext>
              </c:extLst>
            </c:dLbl>
            <c:dLbl>
              <c:idx val="6"/>
              <c:layout>
                <c:manualLayout>
                  <c:x val="-0.12246913580246914"/>
                  <c:y val="-9.188368056602277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1BD0-4654-B294-914D7D665C56}"/>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extLst>
                <c:ext xmlns:c15="http://schemas.microsoft.com/office/drawing/2012/chart" uri="{02D57815-91ED-43cb-92C2-25804820EDAC}">
                  <c15:fullRef>
                    <c15:sqref>'Data Input'!$A$9:$A$16</c15:sqref>
                  </c15:fullRef>
                </c:ext>
              </c:extLst>
              <c:f>('Data Input'!$A$10:$A$13,'Data Input'!$A$15:$A$16)</c:f>
              <c:strCache>
                <c:ptCount val="6"/>
                <c:pt idx="0">
                  <c:v>LCFF supplemental &amp; concentration grants</c:v>
                </c:pt>
                <c:pt idx="1">
                  <c:v>All Other LCFF funds</c:v>
                </c:pt>
                <c:pt idx="2">
                  <c:v>All other state funds</c:v>
                </c:pt>
                <c:pt idx="3">
                  <c:v>All local funds</c:v>
                </c:pt>
                <c:pt idx="4">
                  <c:v>All Other Federal Funds</c:v>
                </c:pt>
                <c:pt idx="5">
                  <c:v>Federal CARES funds</c:v>
                </c:pt>
              </c:strCache>
            </c:strRef>
          </c:cat>
          <c:val>
            <c:numRef>
              <c:extLst>
                <c:ext xmlns:c15="http://schemas.microsoft.com/office/drawing/2012/chart" uri="{02D57815-91ED-43cb-92C2-25804820EDAC}">
                  <c15:fullRef>
                    <c15:sqref>'Data Input'!$B$9:$B$16</c15:sqref>
                  </c15:fullRef>
                </c:ext>
              </c:extLst>
              <c:f>('Data Input'!$B$10:$B$13,'Data Input'!$B$15:$B$16)</c:f>
              <c:numCache>
                <c:formatCode>_("$"* #,##0_);_("$"* \(#,##0\);_("$"* "-"??_);_(@_)</c:formatCode>
                <c:ptCount val="6"/>
                <c:pt idx="0">
                  <c:v>203896</c:v>
                </c:pt>
                <c:pt idx="1">
                  <c:v>2015186</c:v>
                </c:pt>
                <c:pt idx="2">
                  <c:v>218971</c:v>
                </c:pt>
                <c:pt idx="3">
                  <c:v>41561</c:v>
                </c:pt>
                <c:pt idx="4">
                  <c:v>92621</c:v>
                </c:pt>
                <c:pt idx="5">
                  <c:v>113143</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
                  <c15:sqref>'Data Input'!$B$14</c15:sqref>
                  <c15:spPr xmlns:c15="http://schemas.microsoft.com/office/drawing/2012/chart">
                    <a:solidFill>
                      <a:schemeClr val="accent4">
                        <a:lumMod val="40000"/>
                        <a:lumOff val="60000"/>
                      </a:schemeClr>
                    </a:solidFill>
                    <a:ln w="12700">
                      <a:solidFill>
                        <a:schemeClr val="accent4">
                          <a:lumMod val="50000"/>
                        </a:schemeClr>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0"/>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D-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F-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1-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3-3688-4A20-90F1-11E3F8A5F6B6}"/>
                    </c:ext>
                  </c:extLst>
                </c:dPt>
                <c:cat>
                  <c:strRef>
                    <c:extLst>
                      <c:ext uri="{02D57815-91ED-43cb-92C2-25804820EDAC}">
                        <c15:fullRef>
                          <c15:sqref>'Data Input'!$A$9:$A$16</c15:sqref>
                        </c15:fullRef>
                        <c15:formulaRef>
                          <c15:sqref>('Data Input'!$A$10:$A$13,'Data Input'!$A$15:$A$16)</c15:sqref>
                        </c15:formulaRef>
                      </c:ext>
                    </c:extLst>
                    <c:strCache>
                      <c:ptCount val="6"/>
                      <c:pt idx="0">
                        <c:v>LCFF supplemental &amp; concentration grants</c:v>
                      </c:pt>
                      <c:pt idx="1">
                        <c:v>All Other LCFF funds</c:v>
                      </c:pt>
                      <c:pt idx="2">
                        <c:v>All other state funds</c:v>
                      </c:pt>
                      <c:pt idx="3">
                        <c:v>All local funds</c:v>
                      </c:pt>
                      <c:pt idx="4">
                        <c:v>All Other Federal Funds</c:v>
                      </c:pt>
                      <c:pt idx="5">
                        <c:v>Federal CARES funds</c:v>
                      </c:pt>
                    </c:strCache>
                  </c:strRef>
                </c:cat>
                <c:val>
                  <c:numRef>
                    <c:extLst>
                      <c:ext uri="{02D57815-91ED-43cb-92C2-25804820EDAC}">
                        <c15:fullRef>
                          <c15:sqref>'Data Input'!$C$9:$C$16</c15:sqref>
                        </c15:fullRef>
                        <c15:formulaRef>
                          <c15:sqref>('Data Input'!$C$10:$C$13,'Data Input'!$C$15:$C$16)</c15:sqref>
                        </c15:formulaRef>
                      </c:ext>
                    </c:extLst>
                    <c:numCache>
                      <c:formatCode>General</c:formatCode>
                      <c:ptCount val="6"/>
                    </c:numCache>
                  </c:numRef>
                </c:val>
                <c:extLst>
                  <c:ext uri="{02D57815-91ED-43cb-92C2-25804820EDAC}">
                    <c15:categoryFilterExceptions>
                      <c15:categoryFilterException>
                        <c15:sqref>'Data Input'!$C$14</c15:sqref>
                        <c15:spPr xmlns:c15="http://schemas.microsoft.com/office/drawing/2012/chart">
                          <a:solidFill>
                            <a:schemeClr val="accent4"/>
                          </a:solidFill>
                          <a:ln w="19050">
                            <a:solidFill>
                              <a:schemeClr val="lt1"/>
                            </a:solidFill>
                          </a:ln>
                          <a:effectLst/>
                        </c15:spPr>
                        <c15:bubble3D val="0"/>
                      </c15:categoryFilterException>
                    </c15:categoryFilterExceptions>
                  </c:ex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Learning Continuity Plan</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Input'!$A$20</c:f>
              <c:strCache>
                <c:ptCount val="1"/>
                <c:pt idx="0">
                  <c:v>Total Budgeted Expenditures in the Learning Continuity Plan</c:v>
                </c:pt>
              </c:strCache>
            </c:strRef>
          </c:tx>
          <c:spPr>
            <a:solidFill>
              <a:schemeClr val="accent6">
                <a:lumMod val="40000"/>
                <a:lumOff val="60000"/>
              </a:schemeClr>
            </a:solidFill>
            <a:ln>
              <a:solidFill>
                <a:schemeClr val="accent6">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val>
            <c:numRef>
              <c:f>'Data Input'!$B$20</c:f>
              <c:numCache>
                <c:formatCode>_("$"* #,##0_);_("$"* \(#,##0\);_("$"* "-"??_);_(@_)</c:formatCode>
                <c:ptCount val="1"/>
                <c:pt idx="0">
                  <c:v>165898</c:v>
                </c:pt>
              </c:numCache>
            </c:numRef>
          </c:val>
          <c:extLst>
            <c:ext xmlns:c15="http://schemas.microsoft.com/office/drawing/2012/chart" uri="{02D57815-91ED-43cb-92C2-25804820EDAC}">
              <c15:datalabelsRange>
                <c15:f>'Data Input'!$A$20</c15:f>
                <c15:dlblRangeCache>
                  <c:ptCount val="1"/>
                  <c:pt idx="0">
                    <c:v>Total Budgeted Expenditures in the Learning Continuity Plan</c:v>
                  </c:pt>
                </c15:dlblRangeCache>
              </c15:datalabelsRange>
            </c:ext>
            <c:ext xmlns:c16="http://schemas.microsoft.com/office/drawing/2014/chart" uri="{C3380CC4-5D6E-409C-BE32-E72D297353CC}">
              <c16:uniqueId val="{00000000-F499-4D2C-B6B4-5FC730437DBE}"/>
            </c:ext>
          </c:extLst>
        </c:ser>
        <c:ser>
          <c:idx val="1"/>
          <c:order val="1"/>
          <c:tx>
            <c:strRef>
              <c:f>'Data Input'!$A$21</c:f>
              <c:strCache>
                <c:ptCount val="1"/>
                <c:pt idx="0">
                  <c:v>Total Budgeted Expenditures for High Needs Students in the Learning Continuity Plan</c:v>
                </c:pt>
              </c:strCache>
            </c:strRef>
          </c:tx>
          <c:spPr>
            <a:solidFill>
              <a:schemeClr val="accent2">
                <a:lumMod val="40000"/>
                <a:lumOff val="60000"/>
              </a:schemeClr>
            </a:solidFill>
            <a:ln>
              <a:solidFill>
                <a:schemeClr val="tx1"/>
              </a:solidFill>
            </a:ln>
            <a:effectLst/>
          </c:spPr>
          <c:invertIfNegative val="0"/>
          <c:dLbls>
            <c:dLbl>
              <c:idx val="0"/>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Input'!$B$21</c:f>
              <c:numCache>
                <c:formatCode>_("$"* #,##0_);_("$"* \(#,##0\);_("$"* "-"??_);_(@_)</c:formatCode>
                <c:ptCount val="1"/>
                <c:pt idx="0">
                  <c:v>58250</c:v>
                </c:pt>
              </c:numCache>
            </c:numRef>
          </c:val>
          <c:extLs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248923768"/>
        <c:axId val="554318200"/>
      </c:barChart>
      <c:catAx>
        <c:axId val="248923768"/>
        <c:scaling>
          <c:orientation val="minMax"/>
        </c:scaling>
        <c:delete val="1"/>
        <c:axPos val="b"/>
        <c:numFmt formatCode="General" sourceLinked="0"/>
        <c:majorTickMark val="out"/>
        <c:minorTickMark val="none"/>
        <c:tickLblPos val="nextTo"/>
        <c:crossAx val="554318200"/>
        <c:crosses val="autoZero"/>
        <c:auto val="1"/>
        <c:lblAlgn val="ctr"/>
        <c:lblOffset val="100"/>
        <c:noMultiLvlLbl val="0"/>
      </c:catAx>
      <c:valAx>
        <c:axId val="5543182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8923768"/>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Input'!$A$25</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 $1 </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Input'!$B$25:$C$25</c15:sqref>
                  </c15:fullRef>
                </c:ext>
              </c:extLst>
              <c:f>'Data Input'!$B$25</c:f>
              <c:numCache>
                <c:formatCode>General</c:formatCode>
                <c:ptCount val="1"/>
                <c:pt idx="0" formatCode="_(&quot;$&quot;* #,##0_);_(&quot;$&quot;* \(#,##0\);_(&quot;$&quot;* &quot;-&quot;??_);_(@_)">
                  <c:v>102400</c:v>
                </c:pt>
              </c:numCache>
            </c:numRef>
          </c:val>
          <c:extLst>
            <c:ext xmlns:c16="http://schemas.microsoft.com/office/drawing/2014/chart" uri="{C3380CC4-5D6E-409C-BE32-E72D297353CC}">
              <c16:uniqueId val="{00000001-5FD2-4BBE-A9C8-071C98E0CE45}"/>
            </c:ext>
          </c:extLst>
        </c:ser>
        <c:ser>
          <c:idx val="0"/>
          <c:order val="1"/>
          <c:tx>
            <c:strRef>
              <c:f>'Data Input'!$A$24</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Input'!$B$24:$C$24</c15:sqref>
                  </c15:fullRef>
                </c:ext>
              </c:extLst>
              <c:f>'Data Input'!$B$24</c:f>
              <c:numCache>
                <c:formatCode>General</c:formatCode>
                <c:ptCount val="1"/>
                <c:pt idx="0" formatCode="_(&quot;$&quot;* #,##0_);_(&quot;$&quot;* \(#,##0\);_(&quot;$&quot;* &quot;-&quot;??_);_(@_)">
                  <c:v>102400</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554374600"/>
        <c:axId val="554334512"/>
      </c:barChart>
      <c:catAx>
        <c:axId val="554374600"/>
        <c:scaling>
          <c:orientation val="minMax"/>
        </c:scaling>
        <c:delete val="1"/>
        <c:axPos val="l"/>
        <c:numFmt formatCode="General" sourceLinked="0"/>
        <c:majorTickMark val="none"/>
        <c:minorTickMark val="none"/>
        <c:tickLblPos val="nextTo"/>
        <c:crossAx val="554334512"/>
        <c:crosses val="autoZero"/>
        <c:auto val="1"/>
        <c:lblAlgn val="ctr"/>
        <c:lblOffset val="100"/>
        <c:noMultiLvlLbl val="0"/>
      </c:catAx>
      <c:valAx>
        <c:axId val="55433451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437460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86802</xdr:colOff>
      <xdr:row>0</xdr:row>
      <xdr:rowOff>0</xdr:rowOff>
    </xdr:from>
    <xdr:to>
      <xdr:col>6</xdr:col>
      <xdr:colOff>391904</xdr:colOff>
      <xdr:row>12</xdr:row>
      <xdr:rowOff>45063</xdr:rowOff>
    </xdr:to>
    <xdr:pic>
      <xdr:nvPicPr>
        <xdr:cNvPr id="2" name="Picture 1">
          <a:extLst>
            <a:ext uri="{FF2B5EF4-FFF2-40B4-BE49-F238E27FC236}">
              <a16:creationId xmlns:a16="http://schemas.microsoft.com/office/drawing/2014/main" id="{DC923C23-829E-4EA1-8DA7-5F65F15058EE}"/>
            </a:ext>
          </a:extLst>
        </xdr:cNvPr>
        <xdr:cNvPicPr>
          <a:picLocks noChangeAspect="1"/>
        </xdr:cNvPicPr>
      </xdr:nvPicPr>
      <xdr:blipFill>
        <a:blip xmlns:r="http://schemas.openxmlformats.org/officeDocument/2006/relationships" r:embed="rId1"/>
        <a:stretch>
          <a:fillRect/>
        </a:stretch>
      </xdr:blipFill>
      <xdr:spPr>
        <a:xfrm>
          <a:off x="6769542" y="0"/>
          <a:ext cx="2598722" cy="3245463"/>
        </a:xfrm>
        <a:prstGeom prst="rect">
          <a:avLst/>
        </a:prstGeom>
      </xdr:spPr>
    </xdr:pic>
    <xdr:clientData/>
  </xdr:twoCellAnchor>
  <xdr:twoCellAnchor editAs="oneCell">
    <xdr:from>
      <xdr:col>2</xdr:col>
      <xdr:colOff>27611</xdr:colOff>
      <xdr:row>12</xdr:row>
      <xdr:rowOff>38100</xdr:rowOff>
    </xdr:from>
    <xdr:to>
      <xdr:col>10</xdr:col>
      <xdr:colOff>182061</xdr:colOff>
      <xdr:row>25</xdr:row>
      <xdr:rowOff>119354</xdr:rowOff>
    </xdr:to>
    <xdr:pic>
      <xdr:nvPicPr>
        <xdr:cNvPr id="3" name="Picture 2">
          <a:extLst>
            <a:ext uri="{FF2B5EF4-FFF2-40B4-BE49-F238E27FC236}">
              <a16:creationId xmlns:a16="http://schemas.microsoft.com/office/drawing/2014/main" id="{0715CEFD-7167-4DCC-B564-1D0B3D50AA52}"/>
            </a:ext>
          </a:extLst>
        </xdr:cNvPr>
        <xdr:cNvPicPr>
          <a:picLocks noChangeAspect="1"/>
        </xdr:cNvPicPr>
      </xdr:nvPicPr>
      <xdr:blipFill>
        <a:blip xmlns:r="http://schemas.openxmlformats.org/officeDocument/2006/relationships" r:embed="rId2"/>
        <a:stretch>
          <a:fillRect/>
        </a:stretch>
      </xdr:blipFill>
      <xdr:spPr>
        <a:xfrm>
          <a:off x="6710351" y="3238500"/>
          <a:ext cx="5069350" cy="4089374"/>
        </a:xfrm>
        <a:prstGeom prst="rect">
          <a:avLst/>
        </a:prstGeom>
      </xdr:spPr>
    </xdr:pic>
    <xdr:clientData/>
  </xdr:twoCellAnchor>
  <xdr:twoCellAnchor editAs="oneCell">
    <xdr:from>
      <xdr:col>5</xdr:col>
      <xdr:colOff>266700</xdr:colOff>
      <xdr:row>8</xdr:row>
      <xdr:rowOff>249770</xdr:rowOff>
    </xdr:from>
    <xdr:to>
      <xdr:col>13</xdr:col>
      <xdr:colOff>293626</xdr:colOff>
      <xdr:row>9</xdr:row>
      <xdr:rowOff>224323</xdr:rowOff>
    </xdr:to>
    <xdr:pic>
      <xdr:nvPicPr>
        <xdr:cNvPr id="4" name="Picture 3">
          <a:extLst>
            <a:ext uri="{FF2B5EF4-FFF2-40B4-BE49-F238E27FC236}">
              <a16:creationId xmlns:a16="http://schemas.microsoft.com/office/drawing/2014/main" id="{DB2BB966-06E0-4B42-AB1B-21B05D4513C7}"/>
            </a:ext>
          </a:extLst>
        </xdr:cNvPr>
        <xdr:cNvPicPr>
          <a:picLocks noChangeAspect="1"/>
        </xdr:cNvPicPr>
      </xdr:nvPicPr>
      <xdr:blipFill>
        <a:blip xmlns:r="http://schemas.openxmlformats.org/officeDocument/2006/relationships" r:embed="rId3"/>
        <a:stretch>
          <a:fillRect/>
        </a:stretch>
      </xdr:blipFill>
      <xdr:spPr>
        <a:xfrm>
          <a:off x="8465820" y="2695790"/>
          <a:ext cx="5299966" cy="226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6</xdr:row>
      <xdr:rowOff>294483</xdr:rowOff>
    </xdr:from>
    <xdr:to>
      <xdr:col>0</xdr:col>
      <xdr:colOff>6588125</xdr:colOff>
      <xdr:row>6</xdr:row>
      <xdr:rowOff>4441030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topLeftCell="A10" zoomScaleNormal="100" workbookViewId="0"/>
  </sheetViews>
  <sheetFormatPr defaultRowHeight="14.4" x14ac:dyDescent="0.3"/>
  <cols>
    <col min="1" max="1" width="105.109375" customWidth="1"/>
  </cols>
  <sheetData>
    <row r="1" spans="1:1" ht="409.5" customHeight="1" x14ac:dyDescent="1.05">
      <c r="A1" s="81" t="s">
        <v>30</v>
      </c>
    </row>
    <row r="2" spans="1:1" ht="17.399999999999999" x14ac:dyDescent="0.3">
      <c r="A2" s="58" t="s">
        <v>31</v>
      </c>
    </row>
  </sheetData>
  <sheetProtection algorithmName="SHA-512" hashValue="27sjB285zSZWEhaqSURrVgYUSGFxnbj5QC13fcq6oBfwXkYHWeDkKq9MONN2iKGhj5OjI3tiEsKfN+BHG/v+AA==" saltValue="0KU8acHz9INWdF1JLHpDBw==" spinCount="100000" sheet="1" objects="1" scenarios="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4"/>
  <sheetViews>
    <sheetView showGridLines="0" showRuler="0" zoomScaleNormal="100" workbookViewId="0">
      <selection activeCell="A33" sqref="A33"/>
    </sheetView>
  </sheetViews>
  <sheetFormatPr defaultColWidth="9.109375" defaultRowHeight="15" x14ac:dyDescent="0.25"/>
  <cols>
    <col min="1" max="1" width="101.5546875" style="60" customWidth="1"/>
    <col min="2" max="16384" width="9.109375" style="59"/>
  </cols>
  <sheetData>
    <row r="1" spans="1:1" ht="25.2" customHeight="1" x14ac:dyDescent="0.25">
      <c r="A1" s="72" t="s">
        <v>51</v>
      </c>
    </row>
    <row r="2" spans="1:1" ht="36.75" customHeight="1" x14ac:dyDescent="0.25">
      <c r="A2" s="68" t="s">
        <v>33</v>
      </c>
    </row>
    <row r="3" spans="1:1" ht="165.75" customHeight="1" x14ac:dyDescent="0.25">
      <c r="A3" s="68" t="s">
        <v>62</v>
      </c>
    </row>
    <row r="4" spans="1:1" ht="44.25" customHeight="1" x14ac:dyDescent="0.3">
      <c r="A4" s="69" t="s">
        <v>32</v>
      </c>
    </row>
    <row r="5" spans="1:1" ht="39.9" customHeight="1" x14ac:dyDescent="0.3">
      <c r="A5" s="74" t="s">
        <v>48</v>
      </c>
    </row>
    <row r="6" spans="1:1" ht="39.9" customHeight="1" x14ac:dyDescent="0.3">
      <c r="A6" s="73" t="s">
        <v>34</v>
      </c>
    </row>
    <row r="7" spans="1:1" ht="37.5" customHeight="1" x14ac:dyDescent="0.25">
      <c r="A7" s="68" t="s">
        <v>35</v>
      </c>
    </row>
    <row r="8" spans="1:1" ht="40.5" customHeight="1" x14ac:dyDescent="0.25">
      <c r="A8" s="68" t="s">
        <v>36</v>
      </c>
    </row>
    <row r="9" spans="1:1" ht="39.9" customHeight="1" x14ac:dyDescent="0.3">
      <c r="A9" s="78" t="s">
        <v>67</v>
      </c>
    </row>
    <row r="10" spans="1:1" ht="52.5" customHeight="1" x14ac:dyDescent="0.25">
      <c r="A10" s="68" t="s">
        <v>37</v>
      </c>
    </row>
    <row r="11" spans="1:1" ht="102" customHeight="1" x14ac:dyDescent="0.25">
      <c r="A11" s="68" t="s">
        <v>54</v>
      </c>
    </row>
    <row r="12" spans="1:1" ht="86.25" customHeight="1" x14ac:dyDescent="0.25">
      <c r="A12" s="68" t="s">
        <v>55</v>
      </c>
    </row>
    <row r="13" spans="1:1" ht="38.25" customHeight="1" x14ac:dyDescent="0.25">
      <c r="A13" s="68" t="s">
        <v>56</v>
      </c>
    </row>
    <row r="14" spans="1:1" ht="39.75" customHeight="1" x14ac:dyDescent="0.25">
      <c r="A14" s="68" t="s">
        <v>57</v>
      </c>
    </row>
    <row r="15" spans="1:1" ht="52.5" customHeight="1" x14ac:dyDescent="0.25">
      <c r="A15" s="68" t="s">
        <v>58</v>
      </c>
    </row>
    <row r="16" spans="1:1" ht="99" customHeight="1" x14ac:dyDescent="0.25">
      <c r="A16" s="68" t="s">
        <v>61</v>
      </c>
    </row>
    <row r="17" spans="1:1" ht="38.25" customHeight="1" x14ac:dyDescent="0.25">
      <c r="A17" s="68" t="s">
        <v>38</v>
      </c>
    </row>
    <row r="18" spans="1:1" ht="39.9" customHeight="1" x14ac:dyDescent="0.3">
      <c r="A18" s="78" t="s">
        <v>39</v>
      </c>
    </row>
    <row r="19" spans="1:1" ht="36.75" customHeight="1" x14ac:dyDescent="0.25">
      <c r="A19" s="68" t="s">
        <v>40</v>
      </c>
    </row>
    <row r="20" spans="1:1" ht="175.5" customHeight="1" x14ac:dyDescent="0.25">
      <c r="A20" s="68" t="s">
        <v>63</v>
      </c>
    </row>
    <row r="21" spans="1:1" ht="57.75" customHeight="1" x14ac:dyDescent="0.25">
      <c r="A21" s="68" t="s">
        <v>41</v>
      </c>
    </row>
    <row r="22" spans="1:1" ht="88.5" customHeight="1" x14ac:dyDescent="0.3">
      <c r="A22" s="68" t="s">
        <v>42</v>
      </c>
    </row>
    <row r="23" spans="1:1" ht="39.9" customHeight="1" x14ac:dyDescent="0.3">
      <c r="A23" s="78" t="s">
        <v>43</v>
      </c>
    </row>
    <row r="24" spans="1:1" ht="88.5" customHeight="1" x14ac:dyDescent="0.3">
      <c r="A24" s="68" t="s">
        <v>64</v>
      </c>
    </row>
    <row r="25" spans="1:1" ht="70.5" customHeight="1" x14ac:dyDescent="0.3">
      <c r="A25" s="68" t="s">
        <v>59</v>
      </c>
    </row>
    <row r="26" spans="1:1" ht="39.9" customHeight="1" x14ac:dyDescent="0.3">
      <c r="A26" s="75" t="s">
        <v>44</v>
      </c>
    </row>
    <row r="27" spans="1:1" ht="48.75" customHeight="1" x14ac:dyDescent="0.25">
      <c r="A27" s="68" t="s">
        <v>45</v>
      </c>
    </row>
    <row r="28" spans="1:1" ht="52.5" customHeight="1" x14ac:dyDescent="0.25">
      <c r="A28" s="68" t="s">
        <v>65</v>
      </c>
    </row>
    <row r="29" spans="1:1" ht="68.25" customHeight="1" x14ac:dyDescent="0.25">
      <c r="A29" s="68" t="s">
        <v>66</v>
      </c>
    </row>
    <row r="30" spans="1:1" ht="20.100000000000001" customHeight="1" x14ac:dyDescent="0.3">
      <c r="A30" s="68" t="s">
        <v>47</v>
      </c>
    </row>
    <row r="31" spans="1:1" ht="20.100000000000001" customHeight="1" x14ac:dyDescent="0.3">
      <c r="A31" s="68" t="s">
        <v>46</v>
      </c>
    </row>
    <row r="32" spans="1:1" ht="83.25" customHeight="1" x14ac:dyDescent="0.3">
      <c r="A32" s="68" t="s">
        <v>60</v>
      </c>
    </row>
    <row r="33" spans="1:1" ht="20.100000000000001" customHeight="1" x14ac:dyDescent="0.3">
      <c r="A33" s="68" t="s">
        <v>47</v>
      </c>
    </row>
    <row r="34" spans="1:1" ht="20.100000000000001" customHeight="1" x14ac:dyDescent="0.3">
      <c r="A34" s="68" t="s">
        <v>46</v>
      </c>
    </row>
  </sheetData>
  <sheetProtection algorithmName="SHA-512" hashValue="SxYH9PygtrXuxM7dY8kk3TBo4v656gaTVPKUbE9oejOYu33g85ALQIHtAwHxJSEgGPX6M+FQFpMH9R3asw+7Cw==" saltValue="INPnKEKJEdw9XcOEhdq9Yg==" spinCount="100000" sheet="1"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showGridLines="0" showRuler="0" zoomScaleNormal="100" workbookViewId="0">
      <selection activeCell="B2" sqref="B2"/>
    </sheetView>
  </sheetViews>
  <sheetFormatPr defaultColWidth="9.109375" defaultRowHeight="13.8" x14ac:dyDescent="0.25"/>
  <cols>
    <col min="1" max="1" width="50.109375" style="6" customWidth="1"/>
    <col min="2" max="2" width="47.21875" style="6" customWidth="1"/>
    <col min="3" max="3" width="9.109375" style="1"/>
    <col min="4" max="4" width="3.77734375" style="1" customWidth="1"/>
    <col min="5" max="5" width="9.109375" style="1"/>
    <col min="6" max="6" width="11.21875" style="1" bestFit="1" customWidth="1"/>
    <col min="7" max="7" width="14.21875" style="1" customWidth="1"/>
    <col min="8" max="8" width="5.6640625" style="1" customWidth="1"/>
    <col min="9" max="16384" width="9.109375" style="1"/>
  </cols>
  <sheetData>
    <row r="1" spans="1:9" ht="19.8" thickBot="1" x14ac:dyDescent="0.4">
      <c r="A1" s="76" t="s">
        <v>49</v>
      </c>
    </row>
    <row r="2" spans="1:9" ht="20.100000000000001" customHeight="1" x14ac:dyDescent="0.25">
      <c r="A2" s="27" t="s">
        <v>0</v>
      </c>
      <c r="B2" s="64" t="s">
        <v>68</v>
      </c>
      <c r="C2" s="2"/>
      <c r="D2" s="2"/>
      <c r="E2" s="3"/>
      <c r="F2" s="2"/>
      <c r="G2" s="2"/>
      <c r="H2" s="2"/>
      <c r="I2" s="2"/>
    </row>
    <row r="3" spans="1:9" ht="20.100000000000001" customHeight="1" x14ac:dyDescent="0.25">
      <c r="A3" s="28" t="s">
        <v>1</v>
      </c>
      <c r="B3" s="29"/>
      <c r="C3" s="2"/>
      <c r="D3" s="2"/>
      <c r="E3" s="2"/>
    </row>
    <row r="4" spans="1:9" ht="15.6" x14ac:dyDescent="0.25">
      <c r="A4" s="28" t="s">
        <v>2</v>
      </c>
      <c r="B4" s="65" t="s">
        <v>69</v>
      </c>
      <c r="C4" s="2"/>
      <c r="D4" s="2"/>
      <c r="E4" s="2"/>
    </row>
    <row r="5" spans="1:9" ht="22.5" customHeight="1" x14ac:dyDescent="0.25">
      <c r="A5" s="28" t="s">
        <v>26</v>
      </c>
      <c r="B5" s="51" t="s">
        <v>17</v>
      </c>
      <c r="C5" s="2"/>
      <c r="D5" s="2"/>
      <c r="E5" s="2"/>
    </row>
    <row r="6" spans="1:9" ht="22.5" customHeight="1" thickBot="1" x14ac:dyDescent="0.3">
      <c r="A6" s="35" t="s">
        <v>27</v>
      </c>
      <c r="B6" s="52" t="s">
        <v>18</v>
      </c>
      <c r="C6" s="2"/>
      <c r="D6" s="2"/>
      <c r="E6" s="2"/>
    </row>
    <row r="7" spans="1:9" ht="42" thickBot="1" x14ac:dyDescent="0.3">
      <c r="A7" s="36" t="s">
        <v>12</v>
      </c>
      <c r="B7" s="19" t="s">
        <v>10</v>
      </c>
      <c r="C7" s="2"/>
      <c r="D7" s="2"/>
    </row>
    <row r="8" spans="1:9" ht="31.2" x14ac:dyDescent="0.3">
      <c r="A8" s="18" t="str">
        <f>CONCATENATE("Projected General Fund Revenue for the ", IF(LCAP_Year="", "[Coming LCAP Year]", LCAP_Year), " School Year")</f>
        <v>Projected General Fund Revenue for the 2020-2021 School Year</v>
      </c>
      <c r="B8" s="15" t="s">
        <v>9</v>
      </c>
      <c r="C8"/>
      <c r="D8" s="2"/>
    </row>
    <row r="9" spans="1:9" ht="20.100000000000001" customHeight="1" x14ac:dyDescent="0.3">
      <c r="A9" s="10" t="s">
        <v>7</v>
      </c>
      <c r="B9" s="24">
        <v>2219082</v>
      </c>
      <c r="C9"/>
      <c r="D9" s="2"/>
    </row>
    <row r="10" spans="1:9" ht="20.100000000000001" customHeight="1" x14ac:dyDescent="0.3">
      <c r="A10" s="54" t="s">
        <v>53</v>
      </c>
      <c r="B10" s="24">
        <v>203896</v>
      </c>
      <c r="C10"/>
      <c r="D10" s="2"/>
      <c r="E10" s="2"/>
      <c r="F10" s="2"/>
      <c r="G10" s="2"/>
    </row>
    <row r="11" spans="1:9" ht="20.100000000000001" hidden="1" customHeight="1" x14ac:dyDescent="0.3">
      <c r="A11" s="10" t="s">
        <v>15</v>
      </c>
      <c r="B11" s="24">
        <f>SUM(LCAP_Year_LCFF_Funds-LCAP_Year_SC_Grants)</f>
        <v>2015186</v>
      </c>
      <c r="C11"/>
      <c r="D11" s="2"/>
      <c r="E11" s="2"/>
      <c r="F11" s="2"/>
      <c r="G11" s="2"/>
    </row>
    <row r="12" spans="1:9" ht="20.100000000000001" customHeight="1" x14ac:dyDescent="0.3">
      <c r="A12" s="10" t="s">
        <v>3</v>
      </c>
      <c r="B12" s="24">
        <v>218971</v>
      </c>
      <c r="C12"/>
      <c r="D12" s="2"/>
    </row>
    <row r="13" spans="1:9" ht="20.100000000000001" customHeight="1" x14ac:dyDescent="0.3">
      <c r="A13" s="10" t="s">
        <v>4</v>
      </c>
      <c r="B13" s="24">
        <v>41561</v>
      </c>
      <c r="C13"/>
      <c r="D13" s="2"/>
    </row>
    <row r="14" spans="1:9" ht="20.100000000000001" customHeight="1" x14ac:dyDescent="0.3">
      <c r="A14" s="48" t="s">
        <v>23</v>
      </c>
      <c r="B14" s="24">
        <v>205764</v>
      </c>
      <c r="C14"/>
      <c r="D14" s="2"/>
    </row>
    <row r="15" spans="1:9" ht="20.100000000000001" hidden="1" customHeight="1" x14ac:dyDescent="0.3">
      <c r="A15" s="53" t="s">
        <v>29</v>
      </c>
      <c r="B15" s="82">
        <f>SUM(LCAP_Year_Federal_Funds-LCAP_YEAR_CARES_FUNDS)</f>
        <v>92621</v>
      </c>
      <c r="C15"/>
      <c r="D15" s="2"/>
    </row>
    <row r="16" spans="1:9" ht="20.100000000000001" customHeight="1" thickBot="1" x14ac:dyDescent="0.35">
      <c r="A16" s="49" t="s">
        <v>24</v>
      </c>
      <c r="B16" s="25">
        <f>9200+103943</f>
        <v>113143</v>
      </c>
      <c r="C16"/>
      <c r="D16" s="2"/>
    </row>
    <row r="17" spans="1:9" ht="20.100000000000001" customHeight="1" thickTop="1" thickBot="1" x14ac:dyDescent="0.35">
      <c r="A17" s="11" t="s">
        <v>5</v>
      </c>
      <c r="B17" s="26">
        <f>SUM(LCAP_Year_LCFF_Funds,LCAP_Year_Other_Funds,LCAP_Year_Local_Funds,LCAP_Year_Federal_Funds)</f>
        <v>2685378</v>
      </c>
      <c r="C17"/>
      <c r="D17" s="2"/>
    </row>
    <row r="18" spans="1:9" ht="31.2" x14ac:dyDescent="0.3">
      <c r="A18" s="12" t="str">
        <f>CONCATENATE("Total Budgeted Expenditures for the 
", IF(LCAP_Year="", "[Coming LCAP Year]", LCAP_Year), " School Year")</f>
        <v>Total Budgeted Expenditures for the 
2020-2021 School Year</v>
      </c>
      <c r="B18" s="16" t="s">
        <v>9</v>
      </c>
      <c r="C18"/>
      <c r="D18" s="2"/>
    </row>
    <row r="19" spans="1:9" ht="20.100000000000001" customHeight="1" x14ac:dyDescent="0.3">
      <c r="A19" s="13" t="s">
        <v>6</v>
      </c>
      <c r="B19" s="30">
        <v>2697477</v>
      </c>
      <c r="C19"/>
      <c r="D19" s="2"/>
    </row>
    <row r="20" spans="1:9" ht="30" x14ac:dyDescent="0.3">
      <c r="A20" s="46" t="s">
        <v>20</v>
      </c>
      <c r="B20" s="24">
        <v>165898</v>
      </c>
      <c r="C20"/>
      <c r="D20" s="2"/>
    </row>
    <row r="21" spans="1:9" ht="33.75" customHeight="1" thickBot="1" x14ac:dyDescent="0.35">
      <c r="A21" s="55" t="s">
        <v>21</v>
      </c>
      <c r="B21" s="31">
        <v>58250</v>
      </c>
      <c r="C21"/>
      <c r="D21" s="2"/>
    </row>
    <row r="22" spans="1:9" ht="21" customHeight="1" thickTop="1" thickBot="1" x14ac:dyDescent="0.35">
      <c r="A22" s="47" t="s">
        <v>22</v>
      </c>
      <c r="B22" s="26">
        <f>B19-B20</f>
        <v>2531579</v>
      </c>
      <c r="C22"/>
      <c r="D22" s="2"/>
      <c r="E22"/>
      <c r="F22"/>
      <c r="G22"/>
      <c r="H22"/>
      <c r="I22"/>
    </row>
    <row r="23" spans="1:9" s="4" customFormat="1" ht="31.2" x14ac:dyDescent="0.3">
      <c r="A23" s="17" t="str">
        <f>CONCATENATE("Expenditures for High Needs Students in the ", IF(Current_LCAP_Year="", "[Current LCAP Year]", Current_LCAP_Year), " School Year")</f>
        <v>Expenditures for High Needs Students in the 2019-2020 School Year</v>
      </c>
      <c r="B23" s="32" t="s">
        <v>9</v>
      </c>
      <c r="C23" s="8"/>
      <c r="D23" s="9"/>
      <c r="E23" s="8"/>
      <c r="F23" s="8"/>
      <c r="G23" s="8"/>
      <c r="H23" s="8"/>
      <c r="I23" s="8"/>
    </row>
    <row r="24" spans="1:9" ht="35.25" customHeight="1" x14ac:dyDescent="0.3">
      <c r="A24" s="56" t="s">
        <v>13</v>
      </c>
      <c r="B24" s="30">
        <v>102400</v>
      </c>
      <c r="C24"/>
      <c r="D24" s="2"/>
      <c r="E24"/>
      <c r="F24"/>
      <c r="G24"/>
      <c r="H24"/>
      <c r="I24"/>
    </row>
    <row r="25" spans="1:9" ht="35.25" customHeight="1" thickBot="1" x14ac:dyDescent="0.35">
      <c r="A25" s="57" t="s">
        <v>28</v>
      </c>
      <c r="B25" s="33">
        <v>102400</v>
      </c>
      <c r="C25"/>
      <c r="D25" s="2"/>
      <c r="E25"/>
      <c r="F25"/>
      <c r="G25"/>
      <c r="H25"/>
      <c r="I25"/>
    </row>
    <row r="26" spans="1:9" s="4" customFormat="1" ht="14.4" x14ac:dyDescent="0.3">
      <c r="A26" s="34" t="s">
        <v>11</v>
      </c>
      <c r="B26" s="34" t="s">
        <v>11</v>
      </c>
      <c r="C26"/>
      <c r="D26"/>
      <c r="E26"/>
      <c r="F26"/>
      <c r="G26"/>
      <c r="H26"/>
      <c r="I26"/>
    </row>
    <row r="27" spans="1:9" s="4" customFormat="1" ht="15.6" x14ac:dyDescent="0.3">
      <c r="A27" s="6"/>
      <c r="B27" s="7"/>
      <c r="C27"/>
      <c r="D27"/>
      <c r="E27"/>
      <c r="F27"/>
      <c r="G27"/>
      <c r="H27"/>
      <c r="I27"/>
    </row>
    <row r="28" spans="1:9" s="4" customFormat="1" ht="15.6" x14ac:dyDescent="0.3">
      <c r="A28" s="6"/>
      <c r="B28" s="7"/>
      <c r="C28"/>
      <c r="D28"/>
      <c r="E28"/>
      <c r="F28"/>
      <c r="G28"/>
      <c r="H28"/>
      <c r="I28"/>
    </row>
    <row r="29" spans="1:9" ht="15" x14ac:dyDescent="0.25">
      <c r="A29" s="7"/>
      <c r="B29" s="7"/>
    </row>
    <row r="30" spans="1:9" ht="15" x14ac:dyDescent="0.25">
      <c r="A30" s="7"/>
      <c r="B30" s="7"/>
    </row>
    <row r="31" spans="1:9" ht="15" x14ac:dyDescent="0.25">
      <c r="A31" s="7"/>
      <c r="B31" s="7"/>
    </row>
    <row r="32" spans="1:9" ht="15" x14ac:dyDescent="0.25">
      <c r="A32" s="7"/>
      <c r="B32" s="7"/>
    </row>
    <row r="33" spans="1:2" ht="15" x14ac:dyDescent="0.25">
      <c r="A33" s="7"/>
      <c r="B33" s="7"/>
    </row>
    <row r="34" spans="1:2" ht="15" x14ac:dyDescent="0.25">
      <c r="A34" s="7"/>
      <c r="B34" s="7"/>
    </row>
    <row r="35" spans="1:2" ht="15" x14ac:dyDescent="0.25">
      <c r="A35" s="7"/>
      <c r="B35" s="7"/>
    </row>
    <row r="36" spans="1:2" ht="15" x14ac:dyDescent="0.25">
      <c r="A36" s="7"/>
      <c r="B36" s="7"/>
    </row>
    <row r="37" spans="1:2" ht="15" x14ac:dyDescent="0.25">
      <c r="A37" s="7"/>
      <c r="B37" s="7"/>
    </row>
    <row r="38" spans="1:2" ht="15" x14ac:dyDescent="0.25">
      <c r="A38" s="7"/>
      <c r="B38" s="7"/>
    </row>
    <row r="39" spans="1:2" ht="15" x14ac:dyDescent="0.25">
      <c r="A39" s="7"/>
      <c r="B39" s="7"/>
    </row>
    <row r="40" spans="1:2" ht="15" x14ac:dyDescent="0.25">
      <c r="A40" s="7"/>
      <c r="B40" s="7"/>
    </row>
    <row r="41" spans="1:2" ht="15" x14ac:dyDescent="0.25">
      <c r="A41" s="7"/>
      <c r="B41" s="7"/>
    </row>
  </sheetData>
  <sheetProtection sheet="1" selectLockedCells="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4" sqref="B4"/>
    </sheetView>
  </sheetViews>
  <sheetFormatPr defaultColWidth="8.77734375" defaultRowHeight="14.4" x14ac:dyDescent="0.3"/>
  <cols>
    <col min="1" max="1" width="37.6640625" customWidth="1"/>
    <col min="2" max="2" width="62.21875" customWidth="1"/>
  </cols>
  <sheetData>
    <row r="1" spans="1:2" ht="19.8" thickBot="1" x14ac:dyDescent="0.4">
      <c r="A1" s="77" t="s">
        <v>50</v>
      </c>
    </row>
    <row r="2" spans="1:2" ht="23.25" customHeight="1" thickBot="1" x14ac:dyDescent="0.35">
      <c r="A2" s="20" t="s">
        <v>16</v>
      </c>
      <c r="B2" s="21" t="s">
        <v>8</v>
      </c>
    </row>
    <row r="3" spans="1:2" ht="119.25" customHeight="1" x14ac:dyDescent="0.3">
      <c r="A3" s="50" t="s">
        <v>25</v>
      </c>
      <c r="B3" s="70" t="s">
        <v>70</v>
      </c>
    </row>
    <row r="4" spans="1:2" ht="180" x14ac:dyDescent="0.3">
      <c r="A4" s="22" t="str">
        <f>IF(LCAP_YEar_UP_Expenditures_LCAP&gt;=LCAP_Year_SC_Grants,"A prompt may display based on information provided in the Data Input tab.",CONCATENATE("The amount budgeted to increase or improve services for high needs students in the ",TEXT(LCAP_Year,"#,000")," Learning Continuity Plan is less than the projected revenue of LCFF supplemental and concentration grants for ",TEXT(LCAP_Year,"#,000"),". Provide a brief description of the additional actions the LEA is taking to meet its requirement to improve services for high needs students.
"))</f>
        <v xml:space="preserve">The amount budgeted to increase or improve services for high needs students in the 2020-2021 Learning Continuity Plan is less than the projected revenue of LCFF supplemental and concentration grants for 2020-2021. Provide a brief description of the additional actions the LEA is taking to meet its requirement to improve services for high needs students.
</v>
      </c>
      <c r="B4" s="66" t="s">
        <v>71</v>
      </c>
    </row>
    <row r="5" spans="1:2" ht="173.25" customHeight="1" thickBot="1" x14ac:dyDescent="0.35">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67" t="s">
        <v>72</v>
      </c>
    </row>
  </sheetData>
  <sheetProtection algorithmName="SHA-512" hashValue="V5C0H5Ls5/gQBTo/PTOaooIjXwWtYwtXw+4fAt7YGlZYrobrJrHili4CHCU5AytvubRakx6MefRVtXhxCNR1fg==" saltValue="3pc0+ItzQIZeqa4X5ngYhg==" spinCount="100000" sheet="1" formatRows="0" selectLockedCells="1"/>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tabSelected="1" showRuler="0" view="pageBreakPreview" topLeftCell="A19" zoomScale="60" zoomScaleNormal="100" zoomScalePageLayoutView="80" workbookViewId="0">
      <selection activeCell="A33" sqref="A33"/>
    </sheetView>
  </sheetViews>
  <sheetFormatPr defaultColWidth="98.6640625" defaultRowHeight="14.4" x14ac:dyDescent="0.3"/>
  <cols>
    <col min="1" max="1" width="100.77734375" style="1" customWidth="1"/>
    <col min="3" max="16384" width="98.6640625" style="1"/>
  </cols>
  <sheetData>
    <row r="1" spans="1:2" ht="19.2" x14ac:dyDescent="0.35">
      <c r="A1" s="77" t="s">
        <v>52</v>
      </c>
    </row>
    <row r="2" spans="1:2" s="39" customFormat="1" ht="20.100000000000001" customHeight="1" x14ac:dyDescent="0.3">
      <c r="A2" s="41" t="str">
        <f>CONCATENATE("Local Educational Agency (LEA) Name: ",IF(LEA_Name="","[LEA Name]",LEA_Name))</f>
        <v>Local Educational Agency (LEA) Name: Dual Language Institute North County</v>
      </c>
      <c r="B2" s="38"/>
    </row>
    <row r="3" spans="1:2" s="39" customFormat="1" ht="20.100000000000001" customHeight="1" x14ac:dyDescent="0.3">
      <c r="A3" s="42" t="str">
        <f>CONCATENATE("CDS Code: ", IF(CDS_Code="", "[CDS Code]", CDS_Code))</f>
        <v>CDS Code: [CDS Code]</v>
      </c>
      <c r="B3" s="38"/>
    </row>
    <row r="4" spans="1:2" s="39" customFormat="1" ht="19.5" customHeight="1" x14ac:dyDescent="0.3">
      <c r="A4" s="42" t="str">
        <f>CONCATENATE("School Year: ", IF(LCAP_Year="", "[School Year]", LCAP_Year))</f>
        <v>School Year: 2020-2021</v>
      </c>
      <c r="B4" s="38"/>
    </row>
    <row r="5" spans="1:2" s="39" customFormat="1" ht="19.350000000000001" customHeight="1" x14ac:dyDescent="0.3">
      <c r="A5" s="43" t="str">
        <f>CONCATENATE("LEA contact information: ", IF(LEA_Contact="", "[LEA Contact Information]", LEA_Contact), "")</f>
        <v>LEA contact information: Mallory Wirth</v>
      </c>
      <c r="B5" s="38"/>
    </row>
    <row r="6" spans="1:2" s="39" customFormat="1" ht="89.25" customHeight="1" x14ac:dyDescent="0.3">
      <c r="A6" s="44" t="s">
        <v>14</v>
      </c>
      <c r="B6" s="38"/>
    </row>
    <row r="7" spans="1:2" s="39" customFormat="1" ht="353.25" customHeight="1" x14ac:dyDescent="0.3">
      <c r="A7" s="79" t="str">
        <f>CONCATENATE("Budget Overview for the ", IF(LCAP_Year="", "[School Year]", LCAP_Year), " School Year" )</f>
        <v>Budget Overview for the 2020-2021 School Year</v>
      </c>
      <c r="B7" s="38"/>
    </row>
    <row r="8" spans="1:2" s="39" customFormat="1" ht="39.75" customHeight="1" x14ac:dyDescent="0.3">
      <c r="A8" s="61" t="str">
        <f>CONCATENATE("This chart shows the total general purpose revenue ", IF(LEA_Name="", "[LEA Name]", TEXT(LEA_Name, "#,000")), " expects to receive in the coming year from all sources.")</f>
        <v>This chart shows the total general purpose revenue Dual Language Institute North County expects to receive in the coming year from all sources.</v>
      </c>
      <c r="B8" s="38"/>
    </row>
    <row r="9" spans="1:2" s="39" customFormat="1" ht="100.5" customHeight="1" x14ac:dyDescent="0.3">
      <c r="A9" s="37" t="str">
        <f>CONCATENATE("The total revenue projected for ",IF(LEA_Name="", "[LEA Name]", TEXT(LEA_Name, "#,000"))," is $", TEXT(LCAP_Year_Total_Revenue, "#,0.00"), ", of which $", TEXT(LCAP_Year_LCFF_Funds, "#,0.00"), " is Local Control Funding Formula (LCFF) funds, $", TEXT(LCAP_Year_Other_Funds, "#,0.00"), " is other state funds, $", TEXT(LCAP_Year_Local_Funds, "#,0.00"), " is local funds, and $", TEXT(LCAP_Year_Federal_Funds, "#,0.00"), " is federal funds. Of the $", TEXT(LCAP_Year_Federal_Funds, "#,0.00"), " in federal funds, $", TEXT(LCAP_YEAR_CARES_FUNDS, "#,0.00"), " are federal CARES Act funds. Of the $",TEXT(LCAP_Year_LCFF_Funds, "#,0.00")," in LCFF Funds, $",TEXT(LCAP_Year_SC_Grants, "#,0.00")," is generated based on the enrollment of high needs students (foster youth, English learner, and low-income students).
")</f>
        <v xml:space="preserve">The total revenue projected for Dual Language Institute North County is $2,685,378.00, of which $2,219,082.00 is Local Control Funding Formula (LCFF) funds, $218,971.00 is other state funds, $41,561.00 is local funds, and $205,764.00 is federal funds. Of the $205,764.00 in federal funds, $113,143.00 are federal CARES Act funds. Of the $2,219,082.00 in LCFF Funds, $203,896.00 is generated based on the enrollment of high needs students (foster youth, English learner, and low-income students).
</v>
      </c>
      <c r="B9" s="38"/>
    </row>
    <row r="10" spans="1:2" s="39" customFormat="1" ht="100.5" customHeight="1" x14ac:dyDescent="0.3">
      <c r="A10" s="45" t="s">
        <v>19</v>
      </c>
      <c r="B10" s="38"/>
    </row>
    <row r="11" spans="1:2" s="39" customFormat="1" ht="219.75" customHeight="1" x14ac:dyDescent="0.3">
      <c r="A11" s="40"/>
      <c r="B11" s="38"/>
    </row>
    <row r="12" spans="1:2" s="39" customFormat="1" ht="50.25" customHeight="1" x14ac:dyDescent="0.3">
      <c r="A12" s="62" t="str">
        <f>CONCATENATE("This chart provides a quick summary of how much ", IF(LEA_Name="", "[LEA Name]", TEXT(LEA_Name, "#,000")), " plans to spend for planned actions and services in the Learning Continuity Plan for ", IF(LCAP_Year="", "[LCAP Year]", TEXT(LCAP_Year, "#,000")), "and how much of the total is tied to increasing or improving services for high needs students.")</f>
        <v>This chart provides a quick summary of how much Dual Language Institute North County plans to spend for planned actions and services in the Learning Continuity Plan for 2020-2021and how much of the total is tied to increasing or improving services for high needs students.</v>
      </c>
      <c r="B12" s="38"/>
    </row>
    <row r="13" spans="1:2" ht="117.75" customHeight="1" x14ac:dyDescent="0.3">
      <c r="A13" s="14" t="str">
        <f>CONCATENATE("
",IF(LEA_Name="","[LEA Name]",TEXT(LEA_Name,"#,000"))," plans to spend $",TEXT(LCAP_Year_GF_Expenditures,"#,0.00")," for the ",IF(LCAP_Year="","[LCAP Year]",TEXT(LCAP_Year,"#,000"))," school year. Of that amount, $",TEXT(LCAP_Year_LCAP_Expenditures,"#,0.00")," is tied to actions/services in the Learning Continuity Plan and $",TEXT(LCAP_Year_Expenditures_Not_LCAP,"#,0.00")," is not included in the Learning Continuity Plan. The budgeted expenditures that are not included in the Learning Continuity Plan will be used for the following: 
",LCAP_Year_Descr_Not_In_LCAP,"")</f>
        <v xml:space="preserve">
Dual Language Institute North County plans to spend $2,697,477.00 for the 2020-2021 school year. Of that amount, $165,898.00 is tied to actions/services in the Learning Continuity Plan and $2,531,579.00 is not included in the Learning Continuity Plan. The budgeted expenditures that are not included in the Learning Continuity Plan will be used for the following: 
Salaries, Employee Benefits, Rent, Legal Service, Audit Services, IT Services, Financial Services</v>
      </c>
    </row>
    <row r="14" spans="1:2" ht="39.75" customHeight="1" x14ac:dyDescent="0.3">
      <c r="A14" s="71" t="str">
        <f>CONCATENATE("Increased or Improved Services for High Needs Students in in the Learning Continuity Plan for the ", IF(LCAP_Year="", "[LCAP Year]", LCAP_Year), " School Year")</f>
        <v>Increased or Improved Services for High Needs Students in in the Learning Continuity Plan for the 2020-2021 School Year</v>
      </c>
    </row>
    <row r="15" spans="1:2" ht="214.05" customHeight="1" x14ac:dyDescent="0.3">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Learning Continuity Plan. ", IF(LEA_Name="", "[LEA Name]", TEXT(LEA_Name, "#,000")), " plans to spend $", TEXT(LCAP_YEar_UP_Expenditures_LCAP, "#,0.00"), " towards meeting this requirement, as described in the Learning Continuity Plan.",IF('Narrative Responses'!A4="", "", IF('Data Input'!B21&lt;'Data Input'!B10, CONCATENATE(" The additional improved services described in the plan include the following: 
", UP_Improve_Description, ""), "")))</f>
        <v xml:space="preserve">
In 2020-2021, Dual Language Institute North County is projecting it will receive $203,896.00 based on the enrollment of foster youth, English learner, and low-income students. Dual Language Institute North County must describe how it intends to increase or improve services for high needs students in the Learning Continuity Plan. Dual Language Institute North County plans to spend $58,250.00 towards meeting this requirement, as described in the Learning Continuity Plan. The additional improved services described in the plan include the following: 
23 students with IEPS. All eligible to receive services on site, thoguth some opt to receive services virtually. 49 English learners. English learners receive designated and integrated ELD, some meet in small groups outside of class. Free and reduced lunch students who are virtual learners receive Grab and Go lunches on Mondays for the week. Students who qualify can purchase the lunches at a reduced cost. </v>
      </c>
    </row>
    <row r="16" spans="1:2" ht="288" customHeight="1" x14ac:dyDescent="0.3">
      <c r="A16" s="80" t="str">
        <f>CONCATENATE("Update on Increased or Improved Services for High Needs Students in ", IF(Current_LCAP_Year="", "[LCAP Year]", Current_LCAP_Year))</f>
        <v>Update on Increased or Improved Services for High Needs Students in 2019-2020</v>
      </c>
    </row>
    <row r="17" spans="1:1" ht="79.5" customHeight="1" x14ac:dyDescent="0.3">
      <c r="A17" s="63" t="str">
        <f>CONCATENATE("This chart compares what ", IF(LEA_Name="", "[LEA Name]", TEXT(LEA_Name, "#,000")), " budgeted in the 2019-20 LCAP for actions and services that contributed to increasing or improving services for high needs students with what ", IF(LEA_Name="", "[LEA Name]", TEXT(LEA_Name, "#,000")), " actually spent on actions and services that contributed to increasing or improving services for high needs students in the 2019-20 school year.")</f>
        <v>This chart compares what Dual Language Institute North County budgeted in the 2019-20 LCAP for actions and services that contributed to increasing or improving services for high needs students with what Dual Language Institute North County actually spent on actions and services that contributed to increasing or improving services for high needs students in the 2019-20 school year.</v>
      </c>
    </row>
    <row r="18" spans="1:1" ht="168.75" customHeight="1" x14ac:dyDescent="0.3">
      <c r="A18" s="14" t="str">
        <f>CONCATENATE("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2019-2020, Dual Language Institute North County's LCAP budgeted $102,400.00 for planned actions to increase or improve services for high needs students. Dual Language Institute North County actually spent $102,400.00 for actions to increase or improve services for high needs students in 2019-2020.</v>
      </c>
    </row>
    <row r="19" spans="1:1" x14ac:dyDescent="0.3">
      <c r="A19" s="5"/>
    </row>
  </sheetData>
  <sheetProtection algorithmName="SHA-512" hashValue="8dnZjwwLldc+AcbjsjzABxNrrACaD8mpxWJgIPuFe0cGvJkgEb88hziYwXzc1Ib2DcNt2TjMieLtlOBOT0N/AA==" saltValue="Z2OvYMQs3UWyi+oiI8xk+Q==" spinCount="100000" sheet="1" formatRows="0" selectLockedCells="1" selectUnlockedCells="1"/>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26</vt:i4>
      </vt:variant>
    </vt:vector>
  </HeadingPairs>
  <TitlesOfParts>
    <vt:vector size="31"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LCAP_YEAR_CARES_FUNDS</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2020-21 school year.</dc:subject>
  <dc:creator>Local Agency Systems Support Office</dc:creator>
  <cp:keywords>lcff, lcap, budget overview, template</cp:keywords>
  <cp:lastModifiedBy>Kristin Nowak</cp:lastModifiedBy>
  <cp:lastPrinted>2020-12-14T17:40:19Z</cp:lastPrinted>
  <dcterms:created xsi:type="dcterms:W3CDTF">2018-10-16T20:33:16Z</dcterms:created>
  <dcterms:modified xsi:type="dcterms:W3CDTF">2020-12-14T19:35:34Z</dcterms:modified>
</cp:coreProperties>
</file>